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17175AF-F1F1-485B-BC72-3FB9302E6F82}" xr6:coauthVersionLast="47" xr6:coauthVersionMax="47" xr10:uidLastSave="{00000000-0000-0000-0000-000000000000}"/>
  <bookViews>
    <workbookView xWindow="-120" yWindow="-120" windowWidth="19440" windowHeight="11520" xr2:uid="{B41A8FA1-9BF1-4F59-B16D-6ED34B809EF4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L9" i="2"/>
  <c r="N9" i="2" s="1"/>
  <c r="I10" i="2"/>
  <c r="L10" i="2"/>
  <c r="N10" i="2" s="1"/>
  <c r="I7" i="2"/>
  <c r="L7" i="2"/>
  <c r="N7" i="2" s="1"/>
  <c r="I4" i="2"/>
  <c r="L4" i="2"/>
  <c r="N4" i="2" s="1"/>
  <c r="I8" i="2"/>
  <c r="L8" i="2"/>
  <c r="N8" i="2" s="1"/>
  <c r="P8" i="2"/>
  <c r="I5" i="2"/>
  <c r="L5" i="2"/>
  <c r="P5" i="2" s="1"/>
  <c r="I6" i="2"/>
  <c r="L6" i="2"/>
  <c r="P6" i="2" s="1"/>
  <c r="D11" i="2"/>
  <c r="G11" i="2"/>
  <c r="H11" i="2"/>
  <c r="I12" i="2" s="1"/>
  <c r="J11" i="2"/>
  <c r="M11" i="2"/>
  <c r="N5" i="2" l="1"/>
  <c r="N6" i="2"/>
  <c r="N13" i="2" s="1"/>
  <c r="P9" i="2"/>
  <c r="P4" i="2"/>
  <c r="P7" i="2"/>
  <c r="L11" i="2"/>
  <c r="N12" i="2" s="1"/>
  <c r="P10" i="2"/>
  <c r="P11" i="2" l="1"/>
  <c r="Q12" i="2"/>
</calcChain>
</file>

<file path=xl/sharedStrings.xml><?xml version="1.0" encoding="utf-8"?>
<sst xmlns="http://schemas.openxmlformats.org/spreadsheetml/2006/main" count="76" uniqueCount="52">
  <si>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</si>
  <si>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</si>
  <si>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</si>
  <si>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</si>
  <si>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</si>
  <si>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</si>
  <si>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</si>
  <si>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</si>
  <si>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</si>
  <si>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</si>
  <si>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</si>
  <si>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</si>
  <si>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</si>
  <si>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</si>
  <si>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</si>
  <si>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</si>
  <si>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</si>
  <si>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Building Style</t>
  </si>
  <si>
    <t>Land Value</t>
  </si>
  <si>
    <t>Land Table</t>
  </si>
  <si>
    <t>Property Class</t>
  </si>
  <si>
    <t>Building Depr.</t>
  </si>
  <si>
    <t>WD</t>
  </si>
  <si>
    <t>03-ARM'S LENGTH</t>
  </si>
  <si>
    <t>4050</t>
  </si>
  <si>
    <t>1 + STORY</t>
  </si>
  <si>
    <t>R-C &amp; BETTER NORTH OF CASS</t>
  </si>
  <si>
    <t>25-11-4-01-3172-700</t>
  </si>
  <si>
    <t>3987 EAST</t>
  </si>
  <si>
    <t xml:space="preserve">4055 </t>
  </si>
  <si>
    <t>1 STORY</t>
  </si>
  <si>
    <t>R-CD &amp; BELOW NORTH OF CASS</t>
  </si>
  <si>
    <t>25-11-4-01-3196-000</t>
  </si>
  <si>
    <t>1540 HUNTINGTON</t>
  </si>
  <si>
    <t>25-11-4-01-3198-000</t>
  </si>
  <si>
    <t>2900 CASEY</t>
  </si>
  <si>
    <t>SD</t>
  </si>
  <si>
    <t>25-11-4-01-4002-000</t>
  </si>
  <si>
    <t>1105 CONRAD</t>
  </si>
  <si>
    <t>2.0 STORY</t>
  </si>
  <si>
    <t>25-11-4-01-4037-000</t>
  </si>
  <si>
    <t>4162 S WASHINGTON</t>
  </si>
  <si>
    <t>25-11-4-12-1023-000</t>
  </si>
  <si>
    <t>4214 S WASHINGTON</t>
  </si>
  <si>
    <t>25-11-4-12-4011-002</t>
  </si>
  <si>
    <t>4280 SHERIDAN</t>
  </si>
  <si>
    <t>1.75 STORY</t>
  </si>
  <si>
    <t>Totals:</t>
  </si>
  <si>
    <t>Sale. Ratio =&gt;</t>
  </si>
  <si>
    <t>E.C.F. =&gt;</t>
  </si>
  <si>
    <t>Ave. E.C.F. =&gt;</t>
  </si>
  <si>
    <t>SPAULDING TOWNSHIP 2025 ECF ANALYSIS NORTH OF RIVER CODES 4050 &amp; 4055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</si>
</sst>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2" fillId="3" borderId="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EDB15-E1C9-40D6-89E0-B1265AAD8688}">
  <sheetPr>
    <pageSetUpPr fitToPage="1"/>
  </sheetPr>
  <dimension ref="A1:AU13"/>
  <sheetViews>
    <sheetView tabSelected="1" topLeftCell="F1" workbookViewId="0">
      <selection activeCell="F11" sqref="A11:XFD11"/>
    </sheetView>
  </sheetViews>
  <sheetFormatPr defaultRowHeight="15" x14ac:dyDescent="0.25"/>
  <cols>
    <col min="1" max="1" width="18.7109375" customWidth="1"/>
    <col min="2" max="2" width="19.85546875" customWidth="1"/>
    <col min="3" max="3" width="14.28515625" style="17" customWidth="1"/>
    <col min="4" max="4" width="14.85546875" style="7" customWidth="1"/>
    <col min="5" max="5" width="6.7109375" customWidth="1"/>
    <col min="6" max="6" width="18.5703125" customWidth="1"/>
    <col min="7" max="7" width="13.140625" style="7" customWidth="1"/>
    <col min="8" max="8" width="14.85546875" style="7" customWidth="1"/>
    <col min="9" max="9" width="12.42578125" style="12" customWidth="1"/>
    <col min="10" max="10" width="12.85546875" style="7" customWidth="1"/>
    <col min="11" max="11" width="12.140625" style="7" customWidth="1"/>
    <col min="12" max="12" width="13.7109375" style="7" customWidth="1"/>
    <col min="13" max="13" width="11.85546875" style="7" customWidth="1"/>
    <col min="14" max="14" width="8.7109375" style="22" customWidth="1"/>
    <col min="15" max="15" width="10.5703125" style="27" customWidth="1"/>
    <col min="16" max="16" width="10.42578125" style="32" customWidth="1"/>
    <col min="17" max="17" width="9.140625" style="40" customWidth="1"/>
    <col min="18" max="18" width="12.42578125" customWidth="1"/>
    <col min="19" max="19" width="15.7109375" style="7" customWidth="1"/>
    <col min="20" max="22" width="7.85546875" customWidth="1"/>
  </cols>
  <sheetData>
    <row r="1" spans="1:47" x14ac:dyDescent="0.25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3" spans="1:47" x14ac:dyDescent="0.25">
      <c r="A3" s="1" t="s">
        <v>0</v>
      </c>
      <c r="B3" s="1" t="s">
        <v>1</v>
      </c>
      <c r="C3" s="16" t="s">
        <v>2</v>
      </c>
      <c r="D3" s="6" t="s">
        <v>3</v>
      </c>
      <c r="E3" s="1" t="s">
        <v>4</v>
      </c>
      <c r="F3" s="1" t="s">
        <v>5</v>
      </c>
      <c r="G3" s="6" t="s">
        <v>6</v>
      </c>
      <c r="H3" s="6" t="s">
        <v>7</v>
      </c>
      <c r="I3" s="11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21" t="s">
        <v>13</v>
      </c>
      <c r="O3" s="26" t="s">
        <v>14</v>
      </c>
      <c r="P3" s="31" t="s">
        <v>15</v>
      </c>
      <c r="Q3" s="36" t="s">
        <v>16</v>
      </c>
      <c r="R3" s="1" t="s">
        <v>17</v>
      </c>
      <c r="S3" s="6" t="s">
        <v>18</v>
      </c>
      <c r="T3" s="1" t="s">
        <v>19</v>
      </c>
      <c r="U3" s="1" t="s">
        <v>20</v>
      </c>
      <c r="V3" s="1" t="s">
        <v>21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x14ac:dyDescent="0.25">
      <c r="A4" t="s">
        <v>37</v>
      </c>
      <c r="B4" t="s">
        <v>38</v>
      </c>
      <c r="C4" s="17">
        <v>44343</v>
      </c>
      <c r="D4" s="7">
        <v>94000</v>
      </c>
      <c r="E4" t="s">
        <v>36</v>
      </c>
      <c r="F4" t="s">
        <v>23</v>
      </c>
      <c r="G4" s="7">
        <v>94000</v>
      </c>
      <c r="H4" s="7">
        <v>64300</v>
      </c>
      <c r="I4" s="12">
        <f t="shared" ref="I4:I10" si="0">H4/G4*100</f>
        <v>68.40425531914893</v>
      </c>
      <c r="J4" s="7">
        <v>128557</v>
      </c>
      <c r="K4" s="7">
        <v>18475</v>
      </c>
      <c r="L4" s="7">
        <f t="shared" ref="L4:L10" si="1">G4-K4</f>
        <v>75525</v>
      </c>
      <c r="M4" s="7">
        <v>180462.29456967209</v>
      </c>
      <c r="N4" s="22">
        <f t="shared" ref="N4:N10" si="2">L4/M4</f>
        <v>0.41850847668814073</v>
      </c>
      <c r="O4" s="27">
        <v>2200</v>
      </c>
      <c r="P4" s="32">
        <f t="shared" ref="P4:P10" si="3">L4/O4</f>
        <v>34.329545454545453</v>
      </c>
      <c r="Q4" s="37" t="s">
        <v>29</v>
      </c>
      <c r="R4" t="s">
        <v>39</v>
      </c>
      <c r="S4" s="7">
        <v>18475</v>
      </c>
      <c r="T4" t="s">
        <v>31</v>
      </c>
      <c r="U4">
        <v>401</v>
      </c>
      <c r="V4">
        <v>57</v>
      </c>
    </row>
    <row r="5" spans="1:47" x14ac:dyDescent="0.25">
      <c r="A5" t="s">
        <v>42</v>
      </c>
      <c r="B5" t="s">
        <v>43</v>
      </c>
      <c r="C5" s="17">
        <v>44655</v>
      </c>
      <c r="D5" s="7">
        <v>95000</v>
      </c>
      <c r="E5" t="s">
        <v>22</v>
      </c>
      <c r="F5" t="s">
        <v>23</v>
      </c>
      <c r="G5" s="7">
        <v>95000</v>
      </c>
      <c r="H5" s="7">
        <v>64700</v>
      </c>
      <c r="I5" s="12">
        <f t="shared" si="0"/>
        <v>68.10526315789474</v>
      </c>
      <c r="J5" s="7">
        <v>129445</v>
      </c>
      <c r="K5" s="7">
        <v>16300</v>
      </c>
      <c r="L5" s="7">
        <f t="shared" si="1"/>
        <v>78700</v>
      </c>
      <c r="M5" s="7">
        <v>185483.6022028689</v>
      </c>
      <c r="N5" s="22">
        <f t="shared" si="2"/>
        <v>0.42429626697633077</v>
      </c>
      <c r="O5" s="27">
        <v>1826</v>
      </c>
      <c r="P5" s="32">
        <f t="shared" si="3"/>
        <v>43.099671412924422</v>
      </c>
      <c r="Q5" s="37" t="s">
        <v>24</v>
      </c>
      <c r="R5" t="s">
        <v>30</v>
      </c>
      <c r="S5" s="7">
        <v>16300</v>
      </c>
      <c r="T5" t="s">
        <v>26</v>
      </c>
      <c r="U5">
        <v>401</v>
      </c>
      <c r="V5">
        <v>64</v>
      </c>
    </row>
    <row r="6" spans="1:47" x14ac:dyDescent="0.25">
      <c r="A6" t="s">
        <v>44</v>
      </c>
      <c r="B6" t="s">
        <v>45</v>
      </c>
      <c r="C6" s="17">
        <v>44683</v>
      </c>
      <c r="D6" s="7">
        <v>88000</v>
      </c>
      <c r="E6" t="s">
        <v>22</v>
      </c>
      <c r="F6" t="s">
        <v>23</v>
      </c>
      <c r="G6" s="7">
        <v>88000</v>
      </c>
      <c r="H6" s="7">
        <v>41600</v>
      </c>
      <c r="I6" s="12">
        <f t="shared" si="0"/>
        <v>47.272727272727273</v>
      </c>
      <c r="J6" s="7">
        <v>83109</v>
      </c>
      <c r="K6" s="7">
        <v>7009</v>
      </c>
      <c r="L6" s="7">
        <f t="shared" si="1"/>
        <v>80991</v>
      </c>
      <c r="M6" s="7">
        <v>124754.1015625</v>
      </c>
      <c r="N6" s="22">
        <f t="shared" si="2"/>
        <v>0.64920510817373556</v>
      </c>
      <c r="O6" s="27">
        <v>1949</v>
      </c>
      <c r="P6" s="32">
        <f t="shared" si="3"/>
        <v>41.555156490507954</v>
      </c>
      <c r="Q6" s="37" t="s">
        <v>29</v>
      </c>
      <c r="R6" t="s">
        <v>46</v>
      </c>
      <c r="S6" s="7">
        <v>7009</v>
      </c>
      <c r="T6" t="s">
        <v>31</v>
      </c>
      <c r="U6">
        <v>401</v>
      </c>
      <c r="V6">
        <v>51</v>
      </c>
    </row>
    <row r="7" spans="1:47" x14ac:dyDescent="0.25">
      <c r="A7" t="s">
        <v>34</v>
      </c>
      <c r="B7" t="s">
        <v>35</v>
      </c>
      <c r="C7" s="17">
        <v>44343</v>
      </c>
      <c r="D7" s="7">
        <v>67000</v>
      </c>
      <c r="E7" t="s">
        <v>36</v>
      </c>
      <c r="F7" t="s">
        <v>23</v>
      </c>
      <c r="G7" s="7">
        <v>67000</v>
      </c>
      <c r="H7" s="7">
        <v>27300</v>
      </c>
      <c r="I7" s="12">
        <f t="shared" si="0"/>
        <v>40.746268656716417</v>
      </c>
      <c r="J7" s="7">
        <v>54665</v>
      </c>
      <c r="K7" s="7">
        <v>10106</v>
      </c>
      <c r="L7" s="7">
        <f t="shared" si="1"/>
        <v>56894</v>
      </c>
      <c r="M7" s="7">
        <v>73047.5390625</v>
      </c>
      <c r="N7" s="22">
        <f t="shared" si="2"/>
        <v>0.77886265205075678</v>
      </c>
      <c r="O7" s="27">
        <v>864</v>
      </c>
      <c r="P7" s="32">
        <f t="shared" si="3"/>
        <v>65.849537037037038</v>
      </c>
      <c r="Q7" s="37" t="s">
        <v>24</v>
      </c>
      <c r="R7" t="s">
        <v>30</v>
      </c>
      <c r="S7" s="7">
        <v>10106</v>
      </c>
      <c r="T7" t="s">
        <v>26</v>
      </c>
      <c r="U7">
        <v>401</v>
      </c>
      <c r="V7">
        <v>53</v>
      </c>
    </row>
    <row r="8" spans="1:47" x14ac:dyDescent="0.25">
      <c r="A8" t="s">
        <v>40</v>
      </c>
      <c r="B8" t="s">
        <v>41</v>
      </c>
      <c r="C8" s="17">
        <v>44676</v>
      </c>
      <c r="D8" s="7">
        <v>150000</v>
      </c>
      <c r="E8" t="s">
        <v>22</v>
      </c>
      <c r="F8" t="s">
        <v>23</v>
      </c>
      <c r="G8" s="7">
        <v>150000</v>
      </c>
      <c r="H8" s="7">
        <v>60300</v>
      </c>
      <c r="I8" s="12">
        <f t="shared" si="0"/>
        <v>40.200000000000003</v>
      </c>
      <c r="J8" s="7">
        <v>120553</v>
      </c>
      <c r="K8" s="7">
        <v>17547</v>
      </c>
      <c r="L8" s="7">
        <f t="shared" si="1"/>
        <v>132453</v>
      </c>
      <c r="M8" s="7">
        <v>168862.296875</v>
      </c>
      <c r="N8" s="22">
        <f t="shared" si="2"/>
        <v>0.78438468770828151</v>
      </c>
      <c r="O8" s="27">
        <v>1496</v>
      </c>
      <c r="P8" s="32">
        <f t="shared" si="3"/>
        <v>88.538101604278069</v>
      </c>
      <c r="Q8" s="37" t="s">
        <v>29</v>
      </c>
      <c r="R8" t="s">
        <v>30</v>
      </c>
      <c r="S8" s="7">
        <v>17547</v>
      </c>
      <c r="T8" t="s">
        <v>31</v>
      </c>
      <c r="U8">
        <v>401</v>
      </c>
      <c r="V8">
        <v>60</v>
      </c>
    </row>
    <row r="9" spans="1:47" x14ac:dyDescent="0.25">
      <c r="A9" t="s">
        <v>27</v>
      </c>
      <c r="B9" t="s">
        <v>28</v>
      </c>
      <c r="C9" s="17">
        <v>44330</v>
      </c>
      <c r="D9" s="7">
        <v>85000</v>
      </c>
      <c r="E9" t="s">
        <v>22</v>
      </c>
      <c r="F9" t="s">
        <v>23</v>
      </c>
      <c r="G9" s="7">
        <v>85000</v>
      </c>
      <c r="H9" s="7">
        <v>32600</v>
      </c>
      <c r="I9" s="12">
        <f t="shared" si="0"/>
        <v>38.352941176470587</v>
      </c>
      <c r="J9" s="7">
        <v>65202</v>
      </c>
      <c r="K9" s="7">
        <v>6031</v>
      </c>
      <c r="L9" s="7">
        <f t="shared" si="1"/>
        <v>78969</v>
      </c>
      <c r="M9" s="7">
        <v>97001.640625</v>
      </c>
      <c r="N9" s="22">
        <f t="shared" si="2"/>
        <v>0.81409963265763063</v>
      </c>
      <c r="O9" s="27">
        <v>1046</v>
      </c>
      <c r="P9" s="32">
        <f t="shared" si="3"/>
        <v>75.496175908221801</v>
      </c>
      <c r="Q9" s="37" t="s">
        <v>29</v>
      </c>
      <c r="R9" t="s">
        <v>30</v>
      </c>
      <c r="S9" s="7">
        <v>6031</v>
      </c>
      <c r="T9" t="s">
        <v>31</v>
      </c>
      <c r="U9">
        <v>401</v>
      </c>
      <c r="V9">
        <v>58</v>
      </c>
    </row>
    <row r="10" spans="1:47" ht="15.75" thickBot="1" x14ac:dyDescent="0.3">
      <c r="A10" t="s">
        <v>32</v>
      </c>
      <c r="B10" t="s">
        <v>33</v>
      </c>
      <c r="C10" s="17">
        <v>44519</v>
      </c>
      <c r="D10" s="7">
        <v>76000</v>
      </c>
      <c r="E10" t="s">
        <v>22</v>
      </c>
      <c r="F10" t="s">
        <v>23</v>
      </c>
      <c r="G10" s="7">
        <v>76000</v>
      </c>
      <c r="H10" s="7">
        <v>30300</v>
      </c>
      <c r="I10" s="12">
        <f t="shared" si="0"/>
        <v>39.868421052631582</v>
      </c>
      <c r="J10" s="7">
        <v>60532</v>
      </c>
      <c r="K10" s="7">
        <v>16590</v>
      </c>
      <c r="L10" s="7">
        <f t="shared" si="1"/>
        <v>59410</v>
      </c>
      <c r="M10" s="7">
        <v>72036.0625</v>
      </c>
      <c r="N10" s="22">
        <f t="shared" si="2"/>
        <v>0.82472581007602963</v>
      </c>
      <c r="O10" s="27">
        <v>900</v>
      </c>
      <c r="P10" s="32">
        <f t="shared" si="3"/>
        <v>66.011111111111106</v>
      </c>
      <c r="Q10" s="37" t="s">
        <v>29</v>
      </c>
      <c r="R10" t="s">
        <v>25</v>
      </c>
      <c r="S10" s="7">
        <v>16590</v>
      </c>
      <c r="T10" t="s">
        <v>31</v>
      </c>
      <c r="U10">
        <v>401</v>
      </c>
      <c r="V10">
        <v>55</v>
      </c>
    </row>
    <row r="11" spans="1:47" ht="15.75" thickTop="1" x14ac:dyDescent="0.25">
      <c r="A11" s="3"/>
      <c r="B11" s="3"/>
      <c r="C11" s="18" t="s">
        <v>47</v>
      </c>
      <c r="D11" s="8">
        <f>+SUM(D4:D10)</f>
        <v>655000</v>
      </c>
      <c r="E11" s="3"/>
      <c r="F11" s="3"/>
      <c r="G11" s="8">
        <f>+SUM(G4:G10)</f>
        <v>655000</v>
      </c>
      <c r="H11" s="8">
        <f>+SUM(H4:H10)</f>
        <v>321100</v>
      </c>
      <c r="I11" s="13"/>
      <c r="J11" s="8">
        <f>+SUM(J4:J10)</f>
        <v>642063</v>
      </c>
      <c r="K11" s="8"/>
      <c r="L11" s="8">
        <f>+SUM(L4:L10)</f>
        <v>562942</v>
      </c>
      <c r="M11" s="8">
        <f>+SUM(M4:M10)</f>
        <v>901647.53739754099</v>
      </c>
      <c r="N11" s="23"/>
      <c r="O11" s="28"/>
      <c r="P11" s="33">
        <f>AVERAGE(P4:P10)</f>
        <v>59.268471288375117</v>
      </c>
      <c r="Q11" s="38"/>
      <c r="R11" s="3"/>
      <c r="S11" s="8"/>
      <c r="T11" s="3"/>
      <c r="U11" s="3"/>
      <c r="V11" s="3"/>
    </row>
    <row r="12" spans="1:47" x14ac:dyDescent="0.25">
      <c r="A12" s="4"/>
      <c r="B12" s="4"/>
      <c r="C12" s="19"/>
      <c r="D12" s="9"/>
      <c r="E12" s="4"/>
      <c r="F12" s="4"/>
      <c r="G12" s="9"/>
      <c r="H12" s="9" t="s">
        <v>48</v>
      </c>
      <c r="I12" s="14">
        <f>H11/G11*100</f>
        <v>49.022900763358777</v>
      </c>
      <c r="J12" s="9"/>
      <c r="K12" s="9"/>
      <c r="L12" s="9"/>
      <c r="M12" s="9" t="s">
        <v>49</v>
      </c>
      <c r="N12" s="24">
        <f>L11/M11</f>
        <v>0.6243481811361018</v>
      </c>
      <c r="O12" s="29"/>
      <c r="P12" s="34"/>
      <c r="Q12" s="39">
        <f>STDEV(N4:N10)</f>
        <v>0.17967010108619164</v>
      </c>
      <c r="R12" s="4"/>
      <c r="S12" s="9"/>
      <c r="T12" s="4"/>
      <c r="U12" s="4"/>
      <c r="V12" s="4"/>
    </row>
    <row r="13" spans="1:47" x14ac:dyDescent="0.25">
      <c r="A13" s="5"/>
      <c r="B13" s="5"/>
      <c r="C13" s="20"/>
      <c r="D13" s="10"/>
      <c r="E13" s="5"/>
      <c r="F13" s="5"/>
      <c r="G13" s="10"/>
      <c r="H13" s="10"/>
      <c r="I13" s="15"/>
      <c r="J13" s="10"/>
      <c r="K13" s="10"/>
      <c r="L13" s="10"/>
      <c r="M13" s="10" t="s">
        <v>50</v>
      </c>
      <c r="N13" s="25">
        <f>AVERAGE(N4:N10)</f>
        <v>0.67058323347584359</v>
      </c>
      <c r="O13" s="30"/>
      <c r="P13" s="35"/>
      <c r="Q13" s="41"/>
      <c r="R13" s="5"/>
      <c r="S13" s="10"/>
      <c r="T13" s="5"/>
      <c r="U13" s="5"/>
      <c r="V13" s="5"/>
    </row>
  </sheetData>
  <sortState xmlns:xlrd2="http://schemas.microsoft.com/office/spreadsheetml/2017/richdata2" ref="A4:V10">
    <sortCondition ref="N4:N10"/>
  </sortState>
  <mergeCells count="1">
    <mergeCell ref="A1:V1"/>
  </mergeCells>
  <conditionalFormatting sqref="A4:V1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25" right="0.25" top="0.75" bottom="0.75" header="0.3" footer="0.3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DE3C6-4D86-45F3-A328-AD55F22CFE2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Cook</dc:creator>
  <cp:lastModifiedBy>David Cook</cp:lastModifiedBy>
  <cp:lastPrinted>2025-02-03T17:43:29Z</cp:lastPrinted>
  <dcterms:created xsi:type="dcterms:W3CDTF">2025-02-03T17:06:02Z</dcterms:created>
  <dcterms:modified xsi:type="dcterms:W3CDTF">2025-03-06T00:24:19Z</dcterms:modified>
</cp:coreProperties>
</file>